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8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<sst xmlns="http://schemas.openxmlformats.org/spreadsheetml/2006/main" count="62" uniqueCount="32">
  <si>
    <t>Faktor:</t>
  </si>
  <si>
    <t>Hauptteig</t>
  </si>
  <si>
    <t>Typ</t>
  </si>
  <si>
    <t>Gramm</t>
  </si>
  <si>
    <t>TL</t>
  </si>
  <si>
    <t>EL</t>
  </si>
  <si>
    <t>Weizenmehl</t>
  </si>
  <si>
    <t>Roggenmehl</t>
  </si>
  <si>
    <t>Wasser</t>
  </si>
  <si>
    <t>Salz</t>
  </si>
  <si>
    <t>Alter Teig</t>
  </si>
  <si>
    <t>Backmalz enzyminaktiv</t>
  </si>
  <si>
    <t>TA</t>
  </si>
  <si>
    <t>Mehl</t>
  </si>
  <si>
    <t>Flüssigkeit</t>
  </si>
  <si>
    <t>Vorteig/Sauerteig</t>
  </si>
  <si>
    <t>Gesamtgewicht</t>
  </si>
  <si>
    <t>EL plus TL</t>
  </si>
  <si>
    <t>+</t>
  </si>
  <si>
    <t>Hefe, frisch</t>
  </si>
  <si>
    <t>Gebäck:</t>
  </si>
  <si>
    <t>Mengenangaben von</t>
  </si>
  <si>
    <t>Stck. / Gramm:</t>
  </si>
  <si>
    <t>in</t>
  </si>
  <si>
    <t>Stck.</t>
  </si>
  <si>
    <t>Eigene Werte</t>
  </si>
  <si>
    <t>T65</t>
  </si>
  <si>
    <t>handwarm</t>
  </si>
  <si>
    <t>g</t>
  </si>
  <si>
    <t>wieder ab-rechnen !</t>
  </si>
  <si>
    <t>Schnittbrötchen (16 à 100 g in 10 à 85 g)</t>
  </si>
  <si>
    <t>Beispiel einer etwas älteren Fassung ohne heruntergeklappte Zeilen, dafür aber überflüssige Zeilen gelöscht.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</si>
</sst>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6"/>
      <color indexed="62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FF0000"/>
      <name val="Arial"/>
      <family val="2"/>
    </font>
    <font>
      <sz val="16"/>
      <color theme="3" tint="0.39998000860214233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7">
    <xf numFmtId="0" fontId="0" fillId="0" borderId="0" xfId="0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 quotePrefix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 quotePrefix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 quotePrefix="1">
      <alignment/>
    </xf>
    <xf numFmtId="1" fontId="0" fillId="33" borderId="20" xfId="0" applyNumberFormat="1" applyFill="1" applyBorder="1" applyAlignment="1">
      <alignment/>
    </xf>
    <xf numFmtId="0" fontId="0" fillId="0" borderId="0" xfId="0" applyFill="1" applyAlignment="1">
      <alignment/>
    </xf>
    <xf numFmtId="1" fontId="43" fillId="33" borderId="0" xfId="0" applyNumberFormat="1" applyFont="1" applyFill="1" applyAlignment="1">
      <alignment/>
    </xf>
    <xf numFmtId="0" fontId="46" fillId="0" borderId="0" xfId="0" applyFont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45" fillId="0" borderId="0" xfId="0" applyFont="1" applyAlignment="1" applyProtection="1">
      <alignment/>
      <protection hidden="1" locked="0"/>
    </xf>
    <xf numFmtId="0" fontId="0" fillId="34" borderId="0" xfId="0" applyFill="1" applyAlignment="1" applyProtection="1">
      <alignment/>
      <protection hidden="1" locked="0"/>
    </xf>
    <xf numFmtId="0" fontId="43" fillId="0" borderId="0" xfId="0" applyFont="1" applyAlignment="1" applyProtection="1">
      <alignment/>
      <protection hidden="1" locked="0"/>
    </xf>
    <xf numFmtId="0" fontId="44" fillId="30" borderId="0" xfId="0" applyFont="1" applyFill="1" applyAlignment="1" applyProtection="1">
      <alignment horizontal="left"/>
      <protection locked="0"/>
    </xf>
    <xf numFmtId="0" fontId="0" fillId="30" borderId="0" xfId="0" applyFill="1" applyAlignment="1" applyProtection="1">
      <alignment/>
      <protection locked="0"/>
    </xf>
    <xf numFmtId="164" fontId="0" fillId="30" borderId="0" xfId="0" applyNumberFormat="1" applyFill="1" applyAlignment="1" applyProtection="1">
      <alignment/>
      <protection locked="0"/>
    </xf>
    <xf numFmtId="0" fontId="0" fillId="30" borderId="10" xfId="0" applyFill="1" applyBorder="1" applyAlignment="1" applyProtection="1">
      <alignment/>
      <protection locked="0"/>
    </xf>
    <xf numFmtId="0" fontId="0" fillId="30" borderId="14" xfId="0" applyFill="1" applyBorder="1" applyAlignment="1" applyProtection="1">
      <alignment/>
      <protection locked="0"/>
    </xf>
    <xf numFmtId="0" fontId="0" fillId="30" borderId="17" xfId="0" applyFill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1" fontId="44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0" fontId="43" fillId="33" borderId="0" xfId="0" applyFont="1" applyFill="1" applyAlignment="1">
      <alignment/>
    </xf>
    <xf numFmtId="0" fontId="0" fillId="30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 quotePrefix="1">
      <alignment/>
    </xf>
    <xf numFmtId="1" fontId="0" fillId="33" borderId="24" xfId="0" applyNumberFormat="1" applyFill="1" applyBorder="1" applyAlignment="1">
      <alignment/>
    </xf>
    <xf numFmtId="1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45" fillId="0" borderId="0" xfId="0" applyNumberFormat="1" applyFont="1" applyFill="1" applyAlignment="1">
      <alignment horizontal="left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6" fillId="30" borderId="0" xfId="0" applyFont="1" applyFill="1" applyAlignment="1" applyProtection="1">
      <alignment horizontal="left"/>
      <protection locked="0"/>
    </xf>
    <xf numFmtId="0" fontId="0" fillId="30" borderId="0" xfId="0" applyFill="1" applyAlignment="1">
      <alignment horizontal="left"/>
    </xf>
    <xf numFmtId="1" fontId="0" fillId="30" borderId="0" xfId="0" applyNumberFormat="1" applyFill="1" applyAlignment="1">
      <alignment horizontal="left"/>
    </xf>
    <xf numFmtId="0" fontId="0" fillId="0" borderId="0" xfId="0" applyAlignment="1">
      <alignment vertical="top"/>
    </xf>
    <xf numFmtId="0" fontId="0" fillId="30" borderId="0" xfId="0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1" fontId="0" fillId="33" borderId="0" xfId="0" applyNumberFormat="1" applyFill="1" applyAlignment="1">
      <alignment vertical="top"/>
    </xf>
    <xf numFmtId="0" fontId="0" fillId="0" borderId="0" xfId="0" applyAlignment="1" applyProtection="1">
      <alignment vertical="top"/>
      <protection hidden="1" locked="0"/>
    </xf>
    <xf numFmtId="0" fontId="0" fillId="30" borderId="0" xfId="0" applyFill="1" applyAlignment="1" applyProtection="1">
      <alignment horizontal="right"/>
      <protection locked="0"/>
    </xf>
    <xf numFmtId="0" fontId="47" fillId="30" borderId="0" xfId="0" applyNumberFormat="1" applyFont="1" applyFill="1" applyAlignment="1" applyProtection="1">
      <alignment/>
      <protection locked="0"/>
    </xf>
    <xf numFmtId="49" fontId="47" fillId="30" borderId="0" xfId="0" applyNumberFormat="1" applyFont="1" applyFill="1" applyAlignment="1" applyProtection="1">
      <alignment/>
      <protection locked="0"/>
    </xf>
    <xf numFmtId="0" fontId="47" fillId="30" borderId="0" xfId="0" applyNumberFormat="1" applyFont="1" applyFill="1" applyAlignment="1" applyProtection="1">
      <alignment vertical="top"/>
      <protection locked="0"/>
    </xf>
    <xf numFmtId="49" fontId="47" fillId="30" borderId="0" xfId="0" applyNumberFormat="1" applyFont="1" applyFill="1" applyAlignment="1" applyProtection="1">
      <alignment vertical="top"/>
      <protection locked="0"/>
    </xf>
    <xf numFmtId="0" fontId="48" fillId="0" borderId="0" xfId="0" applyFont="1" applyAlignment="1">
      <alignment/>
    </xf>
    <xf numFmtId="0" fontId="49" fillId="30" borderId="0" xfId="0" applyFont="1" applyFill="1" applyAlignment="1" applyProtection="1">
      <alignment vertical="top" wrapText="1"/>
      <protection locked="0"/>
    </xf>
    <xf numFmtId="1" fontId="47" fillId="33" borderId="0" xfId="0" applyNumberFormat="1" applyFont="1" applyFill="1" applyAlignment="1">
      <alignment/>
    </xf>
    <xf numFmtId="1" fontId="49" fillId="0" borderId="0" xfId="0" applyNumberFormat="1" applyFont="1" applyAlignment="1">
      <alignment/>
    </xf>
    <xf numFmtId="1" fontId="49" fillId="0" borderId="0" xfId="0" applyNumberFormat="1" applyFont="1" applyFill="1" applyAlignment="1">
      <alignment/>
    </xf>
    <xf numFmtId="1" fontId="49" fillId="33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164" fontId="45" fillId="33" borderId="0" xfId="0" applyNumberFormat="1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4.25"/>
  <cols>
    <col min="1" max="1" width="25.875" style="0" customWidth="1"/>
    <col min="2" max="2" width="9.375" style="0" customWidth="1"/>
    <col min="3" max="3" width="14.50390625" style="0" customWidth="1"/>
    <col min="4" max="4" width="7.875" style="0" customWidth="1"/>
    <col min="5" max="5" width="5.00390625" style="0" customWidth="1"/>
    <col min="6" max="6" width="5.125" style="0" customWidth="1"/>
    <col min="7" max="7" width="3.375" style="0" customWidth="1"/>
    <col min="8" max="8" width="9.00390625" style="3" customWidth="1"/>
    <col min="9" max="9" width="5.875" style="0" customWidth="1"/>
    <col min="10" max="10" width="4.75390625" style="0" customWidth="1"/>
    <col min="11" max="11" width="8.00390625" style="0" customWidth="1"/>
    <col min="12" max="12" width="2.875" style="0" customWidth="1"/>
    <col min="13" max="13" width="4.75390625" style="0" customWidth="1"/>
    <col min="14" max="14" width="4.375" style="0" customWidth="1"/>
    <col min="15" max="15" width="7.375" style="0" customWidth="1"/>
    <col min="16" max="16" width="6.375" style="0" customWidth="1"/>
    <col min="17" max="17" width="53.625" style="0" customWidth="1"/>
    <col min="18" max="21" width="9.00390625" style="26" customWidth="1"/>
  </cols>
  <sheetData>
    <row r="1" ht="20.25">
      <c r="A1" s="65" t="s">
        <v>31</v>
      </c>
    </row>
    <row r="3" spans="1:16" ht="18.75">
      <c r="A3" s="24" t="s">
        <v>20</v>
      </c>
      <c r="B3" s="52" t="s">
        <v>30</v>
      </c>
      <c r="C3" s="52"/>
      <c r="D3" s="52"/>
      <c r="E3" s="52"/>
      <c r="F3" s="52"/>
      <c r="G3" s="53"/>
      <c r="H3" s="54"/>
      <c r="I3" s="53"/>
      <c r="J3" s="53"/>
      <c r="K3" s="53"/>
      <c r="L3" s="53"/>
      <c r="M3" s="53"/>
      <c r="N3" s="53"/>
      <c r="O3" s="53"/>
      <c r="P3" s="53"/>
    </row>
    <row r="4" spans="1:9" ht="18">
      <c r="A4" s="5" t="s">
        <v>21</v>
      </c>
      <c r="D4" s="22"/>
      <c r="H4" s="37" t="s">
        <v>23</v>
      </c>
      <c r="I4" s="6"/>
    </row>
    <row r="5" spans="1:21" s="7" customFormat="1" ht="18">
      <c r="A5" s="5" t="s">
        <v>22</v>
      </c>
      <c r="B5" s="30">
        <v>1600</v>
      </c>
      <c r="C5" s="6"/>
      <c r="D5" s="46"/>
      <c r="E5" s="6"/>
      <c r="F5" s="6"/>
      <c r="G5" s="6"/>
      <c r="H5" s="72" t="s">
        <v>22</v>
      </c>
      <c r="I5" s="72"/>
      <c r="J5" s="72"/>
      <c r="K5" s="30">
        <v>850</v>
      </c>
      <c r="L5" s="73" t="s">
        <v>0</v>
      </c>
      <c r="M5" s="73"/>
      <c r="N5" s="76">
        <f>K5/B5</f>
        <v>0.53125</v>
      </c>
      <c r="O5" s="76"/>
      <c r="P5" s="49"/>
      <c r="R5" s="27"/>
      <c r="S5" s="27"/>
      <c r="T5" s="27"/>
      <c r="U5" s="27"/>
    </row>
    <row r="6" spans="1:12" ht="15">
      <c r="A6" s="1"/>
      <c r="B6" s="1"/>
      <c r="C6" s="1"/>
      <c r="D6" s="47"/>
      <c r="E6" s="1"/>
      <c r="F6" s="1"/>
      <c r="G6" s="1"/>
      <c r="H6" s="2"/>
      <c r="I6" s="1"/>
      <c r="J6" s="1"/>
      <c r="K6" s="1"/>
      <c r="L6" s="1"/>
    </row>
    <row r="7" spans="1:21" s="1" customFormat="1" ht="15" customHeight="1">
      <c r="A7" s="1" t="s">
        <v>15</v>
      </c>
      <c r="B7" s="1" t="s">
        <v>2</v>
      </c>
      <c r="C7" s="1" t="s">
        <v>3</v>
      </c>
      <c r="D7" s="47"/>
      <c r="E7" s="4" t="s">
        <v>4</v>
      </c>
      <c r="F7" s="4" t="s">
        <v>5</v>
      </c>
      <c r="H7" s="2" t="s">
        <v>3</v>
      </c>
      <c r="J7" s="36" t="s">
        <v>4</v>
      </c>
      <c r="K7" s="75" t="s">
        <v>17</v>
      </c>
      <c r="L7" s="75"/>
      <c r="M7" s="75"/>
      <c r="O7" s="74" t="s">
        <v>25</v>
      </c>
      <c r="P7" s="74"/>
      <c r="R7" s="29"/>
      <c r="S7" s="29"/>
      <c r="T7" s="29"/>
      <c r="U7" s="29"/>
    </row>
    <row r="8" spans="4:16" ht="15">
      <c r="D8" s="22"/>
      <c r="O8" s="50"/>
      <c r="P8" s="51"/>
    </row>
    <row r="9" spans="1:16" ht="15">
      <c r="A9" t="s">
        <v>6</v>
      </c>
      <c r="B9" s="60" t="s">
        <v>26</v>
      </c>
      <c r="C9" s="31">
        <v>280</v>
      </c>
      <c r="D9" s="25"/>
      <c r="H9" s="38">
        <f>C9*$N$5</f>
        <v>148.75</v>
      </c>
      <c r="I9" s="8"/>
      <c r="O9" s="61">
        <v>150</v>
      </c>
      <c r="P9" s="62" t="s">
        <v>28</v>
      </c>
    </row>
    <row r="10" spans="1:16" ht="15">
      <c r="A10" t="s">
        <v>7</v>
      </c>
      <c r="B10" s="31">
        <v>1150</v>
      </c>
      <c r="C10" s="31">
        <v>50</v>
      </c>
      <c r="D10" s="25"/>
      <c r="H10" s="38">
        <f>C10*$N$5</f>
        <v>26.5625</v>
      </c>
      <c r="I10" s="8"/>
      <c r="O10" s="61">
        <v>30</v>
      </c>
      <c r="P10" s="62" t="s">
        <v>28</v>
      </c>
    </row>
    <row r="11" spans="1:16" ht="15">
      <c r="A11" t="s">
        <v>19</v>
      </c>
      <c r="B11" s="31"/>
      <c r="C11" s="32">
        <v>3.5</v>
      </c>
      <c r="D11" s="48"/>
      <c r="H11" s="9">
        <f>C11*$N$5</f>
        <v>1.859375</v>
      </c>
      <c r="I11" s="9"/>
      <c r="O11" s="61">
        <v>2</v>
      </c>
      <c r="P11" s="62" t="s">
        <v>28</v>
      </c>
    </row>
    <row r="12" spans="1:21" ht="15">
      <c r="A12" t="s">
        <v>8</v>
      </c>
      <c r="B12" s="31" t="s">
        <v>27</v>
      </c>
      <c r="C12" s="31">
        <v>330</v>
      </c>
      <c r="D12" s="25"/>
      <c r="E12" s="40"/>
      <c r="F12" s="40"/>
      <c r="H12" s="38">
        <f>C12*$N$5</f>
        <v>175.3125</v>
      </c>
      <c r="I12" s="8"/>
      <c r="J12" s="41">
        <f>ROUND(E12*$N$5,0)</f>
        <v>0</v>
      </c>
      <c r="K12" s="42">
        <f>S12</f>
        <v>0</v>
      </c>
      <c r="L12" s="43" t="s">
        <v>18</v>
      </c>
      <c r="M12" s="44">
        <f>ROUND(U12*15/5,0)</f>
        <v>0</v>
      </c>
      <c r="O12" s="61">
        <v>175</v>
      </c>
      <c r="P12" s="62" t="s">
        <v>28</v>
      </c>
      <c r="R12" s="28">
        <f>INT(E12*$N$5)</f>
        <v>0</v>
      </c>
      <c r="S12" s="28">
        <f>INT(F12*$N$5)</f>
        <v>0</v>
      </c>
      <c r="T12" s="28">
        <f>MOD(E12*$N$5,5)</f>
        <v>0</v>
      </c>
      <c r="U12" s="28">
        <f>F12*$N$5-S12</f>
        <v>0</v>
      </c>
    </row>
    <row r="14" spans="1:21" s="1" customFormat="1" ht="15" customHeight="1">
      <c r="A14" s="1" t="s">
        <v>1</v>
      </c>
      <c r="B14" s="1" t="s">
        <v>2</v>
      </c>
      <c r="C14" s="1" t="s">
        <v>3</v>
      </c>
      <c r="D14" s="1" t="s">
        <v>24</v>
      </c>
      <c r="E14" s="1" t="s">
        <v>4</v>
      </c>
      <c r="F14" s="1" t="s">
        <v>5</v>
      </c>
      <c r="H14" s="2" t="s">
        <v>3</v>
      </c>
      <c r="I14" s="1" t="s">
        <v>24</v>
      </c>
      <c r="J14" s="36" t="s">
        <v>4</v>
      </c>
      <c r="K14" s="75" t="s">
        <v>17</v>
      </c>
      <c r="L14" s="75"/>
      <c r="M14" s="75"/>
      <c r="O14" s="74" t="s">
        <v>25</v>
      </c>
      <c r="P14" s="74"/>
      <c r="R14" s="29"/>
      <c r="S14" s="29"/>
      <c r="T14" s="29"/>
      <c r="U14" s="29"/>
    </row>
    <row r="15" spans="15:16" ht="15">
      <c r="O15" s="50"/>
      <c r="P15" s="51"/>
    </row>
    <row r="16" spans="1:16" ht="15">
      <c r="A16" t="s">
        <v>6</v>
      </c>
      <c r="B16" s="60" t="s">
        <v>26</v>
      </c>
      <c r="C16" s="31">
        <v>520</v>
      </c>
      <c r="D16" s="22"/>
      <c r="E16" s="22"/>
      <c r="F16" s="22"/>
      <c r="H16" s="38">
        <f>C16*$N$5</f>
        <v>276.25</v>
      </c>
      <c r="I16" s="22"/>
      <c r="J16" s="22"/>
      <c r="K16" s="22"/>
      <c r="L16" s="22"/>
      <c r="M16" s="22"/>
      <c r="O16" s="61">
        <v>280</v>
      </c>
      <c r="P16" s="62" t="s">
        <v>28</v>
      </c>
    </row>
    <row r="17" spans="1:16" ht="15">
      <c r="A17" t="s">
        <v>7</v>
      </c>
      <c r="B17" s="31">
        <v>1150</v>
      </c>
      <c r="C17" s="31">
        <v>150</v>
      </c>
      <c r="D17" s="22"/>
      <c r="E17" s="22"/>
      <c r="F17" s="22"/>
      <c r="H17" s="38">
        <f>C17*$N$5</f>
        <v>79.6875</v>
      </c>
      <c r="I17" s="22"/>
      <c r="J17" s="22"/>
      <c r="K17" s="22"/>
      <c r="L17" s="22"/>
      <c r="M17" s="22"/>
      <c r="O17" s="61">
        <v>80</v>
      </c>
      <c r="P17" s="62" t="s">
        <v>28</v>
      </c>
    </row>
    <row r="18" spans="1:16" ht="15">
      <c r="A18" t="s">
        <v>19</v>
      </c>
      <c r="B18" s="31"/>
      <c r="C18" s="32">
        <v>7</v>
      </c>
      <c r="D18" s="22"/>
      <c r="E18" s="22"/>
      <c r="F18" s="22"/>
      <c r="H18" s="9">
        <f>C18*$N$5</f>
        <v>3.71875</v>
      </c>
      <c r="I18" s="22"/>
      <c r="J18" s="22"/>
      <c r="K18" s="22"/>
      <c r="L18" s="22"/>
      <c r="M18" s="22"/>
      <c r="O18" s="61">
        <v>3.7</v>
      </c>
      <c r="P18" s="62" t="s">
        <v>28</v>
      </c>
    </row>
    <row r="19" spans="1:21" s="55" customFormat="1" ht="28.5">
      <c r="A19" s="55" t="s">
        <v>10</v>
      </c>
      <c r="B19" s="66" t="s">
        <v>29</v>
      </c>
      <c r="C19" s="56">
        <v>300</v>
      </c>
      <c r="D19" s="57"/>
      <c r="E19" s="57"/>
      <c r="F19" s="57"/>
      <c r="H19" s="58">
        <f>C19*$N$5</f>
        <v>159.375</v>
      </c>
      <c r="I19" s="57"/>
      <c r="J19" s="57"/>
      <c r="K19" s="57"/>
      <c r="L19" s="57"/>
      <c r="M19" s="57"/>
      <c r="O19" s="63">
        <v>160</v>
      </c>
      <c r="P19" s="64" t="s">
        <v>28</v>
      </c>
      <c r="R19" s="59"/>
      <c r="S19" s="59"/>
      <c r="T19" s="59"/>
      <c r="U19" s="59"/>
    </row>
    <row r="20" spans="1:21" ht="15">
      <c r="A20" t="s">
        <v>11</v>
      </c>
      <c r="B20" s="31"/>
      <c r="C20" s="31"/>
      <c r="D20" s="22"/>
      <c r="E20" s="33"/>
      <c r="F20" s="33">
        <v>1</v>
      </c>
      <c r="H20" s="38">
        <f>C20*$N$5</f>
        <v>0</v>
      </c>
      <c r="I20" s="22"/>
      <c r="J20" s="10">
        <f>ROUND(E20*$N$5,0)</f>
        <v>0</v>
      </c>
      <c r="K20" s="11">
        <f>S20</f>
        <v>0</v>
      </c>
      <c r="L20" s="12" t="s">
        <v>18</v>
      </c>
      <c r="M20" s="13">
        <f>ROUND(U20*15/5,0)</f>
        <v>2</v>
      </c>
      <c r="O20" s="61">
        <v>2</v>
      </c>
      <c r="P20" s="62" t="s">
        <v>4</v>
      </c>
      <c r="R20" s="28">
        <f aca="true" t="shared" si="0" ref="R20:S22">INT(E20*$N$5)</f>
        <v>0</v>
      </c>
      <c r="S20" s="28">
        <f t="shared" si="0"/>
        <v>0</v>
      </c>
      <c r="T20" s="28">
        <f>MOD(E20*$N$5,5)</f>
        <v>0</v>
      </c>
      <c r="U20" s="28">
        <f>F20*$N$5-S20</f>
        <v>0.53125</v>
      </c>
    </row>
    <row r="21" spans="1:21" ht="15">
      <c r="A21" t="s">
        <v>8</v>
      </c>
      <c r="B21" s="31"/>
      <c r="C21" s="31">
        <v>270</v>
      </c>
      <c r="D21" s="22"/>
      <c r="E21" s="34"/>
      <c r="F21" s="34"/>
      <c r="H21" s="38">
        <f>C21*$N$5</f>
        <v>143.4375</v>
      </c>
      <c r="I21" s="22"/>
      <c r="J21" s="14">
        <f>ROUND(E21*$N$5,0)</f>
        <v>0</v>
      </c>
      <c r="K21" s="15">
        <f>S21</f>
        <v>0</v>
      </c>
      <c r="L21" s="16" t="s">
        <v>18</v>
      </c>
      <c r="M21" s="17">
        <f>ROUND(U21*15/5,0)</f>
        <v>0</v>
      </c>
      <c r="O21" s="61">
        <v>150</v>
      </c>
      <c r="P21" s="62" t="s">
        <v>28</v>
      </c>
      <c r="R21" s="28">
        <f t="shared" si="0"/>
        <v>0</v>
      </c>
      <c r="S21" s="28">
        <f t="shared" si="0"/>
        <v>0</v>
      </c>
      <c r="T21" s="28">
        <f>MOD(E21*$N$5,5)</f>
        <v>0</v>
      </c>
      <c r="U21" s="28">
        <f>F21*$N$5-S21</f>
        <v>0</v>
      </c>
    </row>
    <row r="22" spans="1:21" ht="15">
      <c r="A22" t="s">
        <v>9</v>
      </c>
      <c r="B22" s="31"/>
      <c r="C22" s="32">
        <v>20</v>
      </c>
      <c r="D22" s="22"/>
      <c r="E22" s="35"/>
      <c r="F22" s="35"/>
      <c r="H22" s="9">
        <f>C22*$N$5</f>
        <v>10.625</v>
      </c>
      <c r="I22" s="22"/>
      <c r="J22" s="18">
        <f>ROUND(E22*$N$5,0)</f>
        <v>0</v>
      </c>
      <c r="K22" s="19">
        <f>S22</f>
        <v>0</v>
      </c>
      <c r="L22" s="20" t="s">
        <v>18</v>
      </c>
      <c r="M22" s="21">
        <f>ROUND(U22*15/5,0)</f>
        <v>0</v>
      </c>
      <c r="O22" s="61">
        <v>11</v>
      </c>
      <c r="P22" s="62" t="s">
        <v>28</v>
      </c>
      <c r="R22" s="28">
        <f t="shared" si="0"/>
        <v>0</v>
      </c>
      <c r="S22" s="28">
        <f t="shared" si="0"/>
        <v>0</v>
      </c>
      <c r="T22" s="28">
        <f>MOD(E22*$N$5,5)</f>
        <v>0</v>
      </c>
      <c r="U22" s="28">
        <f>F22*$N$5-S22</f>
        <v>0</v>
      </c>
    </row>
    <row r="24" spans="1:21" s="1" customFormat="1" ht="15">
      <c r="A24" s="1" t="s">
        <v>16</v>
      </c>
      <c r="C24" s="39">
        <f>SUM(C7:C23)</f>
        <v>1930.5</v>
      </c>
      <c r="H24" s="23">
        <f>SUM(H7:H22)</f>
        <v>1025.578125</v>
      </c>
      <c r="O24" s="67">
        <f>SUM(O7:O22)</f>
        <v>1043.7</v>
      </c>
      <c r="P24" s="67"/>
      <c r="R24" s="29"/>
      <c r="S24" s="29"/>
      <c r="T24" s="29"/>
      <c r="U24" s="29"/>
    </row>
    <row r="25" spans="15:16" ht="29.25" customHeight="1">
      <c r="O25" s="68"/>
      <c r="P25" s="69"/>
    </row>
    <row r="26" spans="1:16" ht="14.25" hidden="1">
      <c r="A26" t="s">
        <v>13</v>
      </c>
      <c r="C26" s="8">
        <f>SUM(C9:C10)+SUM(C16:C17)</f>
        <v>1000</v>
      </c>
      <c r="D26" s="22"/>
      <c r="H26" s="38">
        <f>SUM(H9:H10)+SUM(H16:H17)</f>
        <v>531.25</v>
      </c>
      <c r="O26" s="70">
        <f>SUM(O9:O10)+SUM(O16:O17)</f>
        <v>540</v>
      </c>
      <c r="P26" s="71"/>
    </row>
    <row r="27" spans="1:16" ht="14.25" hidden="1">
      <c r="A27" t="s">
        <v>14</v>
      </c>
      <c r="C27" s="8">
        <f>SUM(C21:C21)+SUM(C12:C12)</f>
        <v>600</v>
      </c>
      <c r="D27" s="22"/>
      <c r="H27" s="38">
        <f>SUM(H21:H21)+SUM(H12:H12)</f>
        <v>318.75</v>
      </c>
      <c r="O27" s="70">
        <f>SUM(O21:O21)+SUM(O12:O12)</f>
        <v>325</v>
      </c>
      <c r="P27" s="71"/>
    </row>
    <row r="28" spans="1:21" s="1" customFormat="1" ht="15">
      <c r="A28" s="1" t="s">
        <v>12</v>
      </c>
      <c r="C28" s="23">
        <f>100*(C26+C27)/C26</f>
        <v>160</v>
      </c>
      <c r="D28" s="45"/>
      <c r="H28" s="23">
        <f>100*(H26+H27)/H26</f>
        <v>160</v>
      </c>
      <c r="I28" s="2"/>
      <c r="O28" s="67">
        <f>100*(O26+O27)/O26</f>
        <v>160.1851851851852</v>
      </c>
      <c r="P28" s="67"/>
      <c r="R28" s="29"/>
      <c r="S28" s="29"/>
      <c r="T28" s="29"/>
      <c r="U28" s="29"/>
    </row>
  </sheetData>
  <sheetProtection sheet="1" objects="1" scenarios="1" insertRows="0" deleteRows="0"/>
  <mergeCells count="7">
    <mergeCell ref="H5:J5"/>
    <mergeCell ref="L5:M5"/>
    <mergeCell ref="O7:P7"/>
    <mergeCell ref="O14:P14"/>
    <mergeCell ref="K7:M7"/>
    <mergeCell ref="K14:M14"/>
    <mergeCell ref="N5:O5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1"/>
  <rowBreaks count="2" manualBreakCount="2">
    <brk id="6" max="255" man="1"/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sengpiel</dc:creator>
  <cp:keywords/>
  <dc:description/>
  <cp:lastModifiedBy>HTPC</cp:lastModifiedBy>
  <cp:lastPrinted>2013-01-17T10:49:59Z</cp:lastPrinted>
  <dcterms:created xsi:type="dcterms:W3CDTF">2013-01-15T16:48:24Z</dcterms:created>
  <dcterms:modified xsi:type="dcterms:W3CDTF">2013-01-23T22:49:14Z</dcterms:modified>
  <cp:category/>
  <cp:version/>
  <cp:contentType/>
  <cp:contentStatus/>
</cp:coreProperties>
</file>